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5626f8162d47ed5/Desktop/"/>
    </mc:Choice>
  </mc:AlternateContent>
  <xr:revisionPtr revIDLastSave="0" documentId="8_{F6342ED5-0EEE-467D-8784-C99CD208E761}" xr6:coauthVersionLast="47" xr6:coauthVersionMax="47" xr10:uidLastSave="{00000000-0000-0000-0000-000000000000}"/>
  <bookViews>
    <workbookView xWindow="-108" yWindow="612" windowWidth="23256" windowHeight="11856" xr2:uid="{FC6C424D-3D53-4E19-953F-6CC01CC376B8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H3" i="1"/>
  <c r="I3" i="1"/>
  <c r="H4" i="1"/>
  <c r="I4" i="1"/>
  <c r="H5" i="1"/>
  <c r="I5" i="1"/>
  <c r="I6" i="1"/>
  <c r="H8" i="1"/>
  <c r="I8" i="1"/>
  <c r="H23" i="1"/>
  <c r="K23" i="1"/>
  <c r="I23" i="1"/>
  <c r="F23" i="1"/>
  <c r="H22" i="1"/>
  <c r="N22" i="1"/>
  <c r="K22" i="1"/>
  <c r="I22" i="1"/>
  <c r="F22" i="1"/>
  <c r="H21" i="1"/>
  <c r="K21" i="1"/>
  <c r="I21" i="1"/>
  <c r="F21" i="1"/>
  <c r="H20" i="1"/>
  <c r="N20" i="1"/>
  <c r="K20" i="1"/>
  <c r="I20" i="1"/>
  <c r="F20" i="1"/>
  <c r="H19" i="1"/>
  <c r="N19" i="1"/>
  <c r="K19" i="1"/>
  <c r="I19" i="1"/>
  <c r="F19" i="1"/>
  <c r="H18" i="1"/>
  <c r="N18" i="1"/>
  <c r="M18" i="1"/>
  <c r="K18" i="1"/>
  <c r="I18" i="1"/>
  <c r="F18" i="1"/>
  <c r="H17" i="1"/>
  <c r="K17" i="1"/>
  <c r="I17" i="1"/>
  <c r="F17" i="1"/>
  <c r="H16" i="1"/>
  <c r="N16" i="1"/>
  <c r="K16" i="1"/>
  <c r="I16" i="1"/>
  <c r="F16" i="1"/>
  <c r="H15" i="1"/>
  <c r="M15" i="1"/>
  <c r="K15" i="1"/>
  <c r="I15" i="1"/>
  <c r="F15" i="1"/>
  <c r="H14" i="1"/>
  <c r="M14" i="1"/>
  <c r="K14" i="1"/>
  <c r="I14" i="1"/>
  <c r="F14" i="1"/>
  <c r="H13" i="1"/>
  <c r="M13" i="1"/>
  <c r="K13" i="1"/>
  <c r="I13" i="1"/>
  <c r="F13" i="1"/>
  <c r="H11" i="1"/>
  <c r="N11" i="1"/>
  <c r="K11" i="1"/>
  <c r="I11" i="1"/>
  <c r="F11" i="1"/>
  <c r="H10" i="1"/>
  <c r="N10" i="1"/>
  <c r="K10" i="1"/>
  <c r="I10" i="1"/>
  <c r="F10" i="1"/>
  <c r="K9" i="1"/>
  <c r="F9" i="1"/>
  <c r="K8" i="1"/>
  <c r="F8" i="1"/>
  <c r="H7" i="1"/>
  <c r="N7" i="1"/>
  <c r="K7" i="1"/>
  <c r="I7" i="1"/>
  <c r="F7" i="1"/>
  <c r="H6" i="1"/>
  <c r="M6" i="1"/>
  <c r="K6" i="1"/>
  <c r="F6" i="1"/>
  <c r="N5" i="1"/>
  <c r="K5" i="1"/>
  <c r="F5" i="1"/>
  <c r="N4" i="1"/>
  <c r="K4" i="1"/>
  <c r="F4" i="1"/>
  <c r="N3" i="1"/>
  <c r="K3" i="1"/>
  <c r="F3" i="1"/>
</calcChain>
</file>

<file path=xl/sharedStrings.xml><?xml version="1.0" encoding="utf-8"?>
<sst xmlns="http://schemas.openxmlformats.org/spreadsheetml/2006/main" count="106" uniqueCount="70">
  <si>
    <t>Package Name</t>
  </si>
  <si>
    <t xml:space="preserve">Number hours </t>
  </si>
  <si>
    <t>Hourly Total -Includes taxes &amp; fees</t>
  </si>
  <si>
    <t>Additional hours - in step 3</t>
  </si>
  <si>
    <t xml:space="preserve"> Round Off value</t>
  </si>
  <si>
    <t>Vehicle type</t>
  </si>
  <si>
    <t>Price for changing to Escalade or Hummer limo</t>
  </si>
  <si>
    <t xml:space="preserve">Package description </t>
  </si>
  <si>
    <t>List of the General packages , Description, prices, &amp; discounts     Updated 2/14/2024</t>
  </si>
  <si>
    <t>A night in the town Package</t>
  </si>
  <si>
    <t xml:space="preserve">Lincoln or Chrysler </t>
  </si>
  <si>
    <t>N/A</t>
  </si>
  <si>
    <t>You will receive a Stretched Lincoln, Chrysler or similar Limousine for 4 hours, includes soda, water, ice, and cups.</t>
  </si>
  <si>
    <t>Paramount package</t>
  </si>
  <si>
    <t>You will receive a Stretched Lincoln, Chrysler or similar Limousine for 4 hours, includes Champagne, soda, water, ice, and cups.</t>
  </si>
  <si>
    <t>Malibu package</t>
  </si>
  <si>
    <t>You will receive a Stretched Lincoln, Chrysler or similar Limousine. 4 hours, includes, soda, water, ice, and cups.</t>
  </si>
  <si>
    <t xml:space="preserve">Bachelor/Bacheloret package </t>
  </si>
  <si>
    <t>Hummer Or Escalade</t>
  </si>
  <si>
    <t>You will receive a Stretched Hummer, Escalade or similar limouisne for 4 hours includes red roses, soda, water, ice, and cups.</t>
  </si>
  <si>
    <t>Royal package</t>
  </si>
  <si>
    <t>You will receive a 6 passenger Stretched Lincoln, Chrysler or similar Limousine for 5 hours, includes, soda, water, ice, and cups.</t>
  </si>
  <si>
    <t>Executive package</t>
  </si>
  <si>
    <t>Lincoln or Cadillac</t>
  </si>
  <si>
    <t>You will receive a Lincoln or Chrysler Sedan for 2 hours, local area only.</t>
  </si>
  <si>
    <t>Business excecutive package</t>
  </si>
  <si>
    <t>SUV Suburban or similar</t>
  </si>
  <si>
    <t>You will receive a 6 passenger SUV sububan for 2 hours, Local area only, pick up an ddrop off address must be the same</t>
  </si>
  <si>
    <t>Wedding package</t>
  </si>
  <si>
    <t>You will receive a Stretched Lincoln, Chrysler or similar Limousine. 4 hours, includes soda, water, ice, and cups.</t>
  </si>
  <si>
    <t>Party package</t>
  </si>
  <si>
    <t xml:space="preserve">Chrysler or Similar </t>
  </si>
  <si>
    <t>You will receive a Stretched Chrysler or similar Limousine. 4 hours, includes soda, water, ice, and cups.</t>
  </si>
  <si>
    <t>Airport ride package</t>
  </si>
  <si>
    <t>Pick-up &amp;drop-off</t>
  </si>
  <si>
    <t>Will use in Airport specials</t>
  </si>
  <si>
    <t>Wine tour pacakge</t>
  </si>
  <si>
    <t xml:space="preserve">Sprinter </t>
  </si>
  <si>
    <t>You will receive an Executive sprinter for 4 hours, includes soda, water, ice, and cups.</t>
  </si>
  <si>
    <t>Hollywood package</t>
  </si>
  <si>
    <t>You will receive a Stretched Hummer or Escalade or similar Limousine for 4 hours, includes soda, water, ice, and cups.</t>
  </si>
  <si>
    <t>Platinum package</t>
  </si>
  <si>
    <t xml:space="preserve">Sprinter Limousine </t>
  </si>
  <si>
    <t>You will receive a Sprinter with limousine style seating or similar Limousine for 5 hours, includes soda, water, ice, and cups.</t>
  </si>
  <si>
    <t xml:space="preserve">City Tour package </t>
  </si>
  <si>
    <t>Expedition or Navigator</t>
  </si>
  <si>
    <t>You will receive an expedition, Navigator or similar Limousine for 4 hours, includes soda, water, ice, and cups.</t>
  </si>
  <si>
    <t>Dinner Package</t>
  </si>
  <si>
    <t>You will receive a Stretched Lincoln, Cadillac or similar Limousine for 3 hours, includes soda, water, ice, and cups.</t>
  </si>
  <si>
    <t>Prom Package</t>
  </si>
  <si>
    <t xml:space="preserve">Chrysler or Lincoln </t>
  </si>
  <si>
    <t>You will receive a Stretched Lincoln,  Chrysler or similar Limousine for 3 hours, includes soda, water, ice, and cups.</t>
  </si>
  <si>
    <t xml:space="preserve">Birthday package </t>
  </si>
  <si>
    <t>You will receive a Stretched Lincoln,  Chrysler or similar Limousine for 4 hours, includes water, ice, and cups.</t>
  </si>
  <si>
    <t>Concert package</t>
  </si>
  <si>
    <t>You will receive a Stretched Lincoln,  Chrysler or similar Limousine for 5 hours, includes soda, water, ice, and cups.</t>
  </si>
  <si>
    <t>LA Night Pacakge</t>
  </si>
  <si>
    <t>Party Bus</t>
  </si>
  <si>
    <t>You will receive a 24 passenger party bus Limousine for 5 hours, includes soda, water, ice, and cups.</t>
  </si>
  <si>
    <t>Star Package</t>
  </si>
  <si>
    <t xml:space="preserve">Cadillac or Lincoln </t>
  </si>
  <si>
    <t>You will receive a Stretched cadillac or Limcoln or similar Limousine for 5 hours, includes soda, water, ice, and cups.</t>
  </si>
  <si>
    <t>Party Bus package</t>
  </si>
  <si>
    <t>You will receive a 30 passenger party bus Limousine for 5 hours, includes soda, water, ice, and cups.</t>
  </si>
  <si>
    <r>
      <t>Package total -</t>
    </r>
    <r>
      <rPr>
        <b/>
        <sz val="8"/>
        <color rgb="FFFF0000"/>
        <rFont val="Arial"/>
        <family val="2"/>
      </rPr>
      <t>Appears on step 3</t>
    </r>
  </si>
  <si>
    <t>Regular Hourly - Appears on Step 1</t>
  </si>
  <si>
    <t>Discounted hourly - Appears on step 1</t>
  </si>
  <si>
    <t>#</t>
  </si>
  <si>
    <t>Number Passengers</t>
  </si>
  <si>
    <t>Price for changing to a 24 pass limo 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</si>
</sst>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&quot;$&quot;#,##0.00"/>
    <numFmt numFmtId="165" formatCode="#,##0.00;[Red]#,##0.00"/>
  </numFmts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ptos Narrow"/>
      <family val="2"/>
      <scheme val="minor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9"/>
      <color rgb="FF000000"/>
      <name val="Verdana"/>
      <family val="2"/>
    </font>
    <font>
      <b/>
      <sz val="9"/>
      <color theme="1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color rgb="FFFFFF00"/>
      <name val="Arial"/>
      <family val="2"/>
    </font>
    <font>
      <b/>
      <sz val="8"/>
      <color theme="9" tint="-0.249977111117893"/>
      <name val="Arial"/>
      <family val="2"/>
    </font>
    <font>
      <b/>
      <sz val="8"/>
      <color rgb="FFFF0000"/>
      <name val="Arial"/>
      <family val="2"/>
    </font>
    <font>
      <sz val="7"/>
      <color rgb="FF000000"/>
      <name val="Verdana"/>
      <family val="2"/>
    </font>
    <font>
      <b/>
      <sz val="8"/>
      <color theme="1"/>
      <name val="Aptos Narrow"/>
      <family val="2"/>
      <scheme val="minor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u/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center" vertical="center"/>
    </xf>
    <xf numFmtId="18" fontId="3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64" fontId="12" fillId="6" borderId="1" xfId="0" applyNumberFormat="1" applyFont="1" applyFill="1" applyBorder="1" applyAlignment="1">
      <alignment horizontal="center" vertical="center" wrapText="1"/>
    </xf>
    <xf numFmtId="164" fontId="13" fillId="6" borderId="1" xfId="0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/>
    </xf>
    <xf numFmtId="165" fontId="6" fillId="6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13" fillId="6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15" fillId="2" borderId="1" xfId="0" applyFont="1" applyFill="1" applyBorder="1"/>
    <xf numFmtId="164" fontId="13" fillId="6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18" fontId="5" fillId="2" borderId="1" xfId="0" applyNumberFormat="1" applyFont="1" applyFill="1" applyBorder="1"/>
    <xf numFmtId="0" fontId="1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6" fillId="2" borderId="1" xfId="0" applyFont="1" applyFill="1" applyBorder="1"/>
    <xf numFmtId="0" fontId="0" fillId="2" borderId="1" xfId="0" applyFill="1" applyBorder="1"/>
    <xf numFmtId="18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6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2" borderId="1" xfId="1" applyFont="1" applyFill="1" applyBorder="1" applyAlignment="1">
      <alignment horizontal="left" vertical="center" wrapText="1"/>
    </xf>
    <xf numFmtId="0" fontId="19" fillId="2" borderId="1" xfId="1" applyFont="1" applyFill="1" applyBorder="1"/>
    <xf numFmtId="0" fontId="20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17" fillId="2" borderId="2" xfId="0" applyFont="1" applyFill="1" applyBorder="1"/>
    <xf numFmtId="0" fontId="18" fillId="2" borderId="1" xfId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19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164" fontId="5" fillId="8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FDB6B-55B9-4399-9F2F-E4BDD44891DF}">
  <dimension ref="A1:R48"/>
  <sheetViews>
    <sheetView tabSelected="1" workbookViewId="0">
      <selection activeCell="G22" sqref="G22"/>
    </sheetView>
  </sheetViews>
  <sheetFormatPr defaultColWidth="12.44140625" defaultRowHeight="14.4" x14ac:dyDescent="0.3"/>
  <cols>
    <col min="1" max="1" width="2.33203125" style="55" customWidth="1"/>
    <col min="2" max="2" width="4.44140625" customWidth="1"/>
    <col min="3" max="3" width="19.5546875" customWidth="1"/>
    <col min="4" max="4" width="7" customWidth="1"/>
    <col min="5" max="5" width="8.6640625" customWidth="1"/>
    <col min="6" max="6" width="11.44140625" style="60" customWidth="1"/>
    <col min="7" max="7" width="12.5546875" style="60" customWidth="1"/>
    <col min="8" max="8" width="14.21875" style="60" customWidth="1"/>
    <col min="9" max="9" width="13.5546875" style="60" customWidth="1"/>
    <col min="10" max="10" width="7.109375" style="60" customWidth="1"/>
    <col min="11" max="11" width="8.88671875" style="60" customWidth="1"/>
    <col min="12" max="12" width="14.6640625" customWidth="1"/>
    <col min="13" max="13" width="13.33203125" customWidth="1"/>
    <col min="14" max="14" width="16.5546875" customWidth="1"/>
    <col min="15" max="15" width="52.6640625" customWidth="1"/>
    <col min="16" max="16" width="10.44140625" customWidth="1"/>
    <col min="17" max="17" width="6.5546875" customWidth="1"/>
    <col min="18" max="18" width="6.109375" customWidth="1"/>
  </cols>
  <sheetData>
    <row r="1" spans="1:18" ht="37.200000000000003" customHeight="1" x14ac:dyDescent="0.3">
      <c r="A1" s="1"/>
      <c r="B1" s="2" t="s">
        <v>67</v>
      </c>
      <c r="C1" s="3" t="s">
        <v>0</v>
      </c>
      <c r="D1" s="4" t="s">
        <v>1</v>
      </c>
      <c r="E1" s="5" t="s">
        <v>68</v>
      </c>
      <c r="F1" s="5" t="s">
        <v>65</v>
      </c>
      <c r="G1" s="5" t="s">
        <v>66</v>
      </c>
      <c r="H1" s="5" t="s">
        <v>2</v>
      </c>
      <c r="I1" s="5" t="s">
        <v>64</v>
      </c>
      <c r="J1" s="5" t="s">
        <v>4</v>
      </c>
      <c r="K1" s="5" t="s">
        <v>3</v>
      </c>
      <c r="L1" s="6" t="s">
        <v>5</v>
      </c>
      <c r="M1" s="7" t="s">
        <v>69</v>
      </c>
      <c r="N1" s="61" t="s">
        <v>6</v>
      </c>
      <c r="O1" s="8" t="s">
        <v>7</v>
      </c>
      <c r="P1" s="9"/>
      <c r="Q1" s="10"/>
      <c r="R1" s="10"/>
    </row>
    <row r="2" spans="1:18" ht="24.6" customHeight="1" x14ac:dyDescent="0.3">
      <c r="A2" s="1"/>
      <c r="B2" s="67"/>
      <c r="C2" s="68" t="s">
        <v>8</v>
      </c>
      <c r="D2" s="69"/>
      <c r="E2" s="69"/>
      <c r="F2" s="69"/>
      <c r="G2" s="69"/>
      <c r="H2" s="69"/>
      <c r="I2" s="69"/>
      <c r="J2" s="69"/>
      <c r="K2" s="69"/>
      <c r="L2" s="70"/>
      <c r="M2" s="71"/>
      <c r="N2" s="72"/>
      <c r="O2" s="72"/>
      <c r="P2" s="11"/>
      <c r="Q2" s="10"/>
      <c r="R2" s="10"/>
    </row>
    <row r="3" spans="1:18" ht="25.05" customHeight="1" x14ac:dyDescent="0.3">
      <c r="A3" s="1"/>
      <c r="B3" s="12">
        <v>1</v>
      </c>
      <c r="C3" s="13" t="s">
        <v>9</v>
      </c>
      <c r="D3" s="14">
        <v>4</v>
      </c>
      <c r="E3" s="15">
        <v>10</v>
      </c>
      <c r="F3" s="16">
        <f>SUM(G3+29)</f>
        <v>159.97999999999999</v>
      </c>
      <c r="G3" s="17">
        <v>130.97999999999999</v>
      </c>
      <c r="H3" s="18">
        <f>SUM(G3*14%)+G3</f>
        <v>149.31719999999999</v>
      </c>
      <c r="I3" s="66">
        <f>SUM(H3*4)</f>
        <v>597.26879999999994</v>
      </c>
      <c r="J3" s="66"/>
      <c r="K3" s="19">
        <f>SUM(H3)-(H3*0.07)</f>
        <v>138.86499599999999</v>
      </c>
      <c r="L3" s="20" t="s">
        <v>10</v>
      </c>
      <c r="M3" s="20" t="s">
        <v>11</v>
      </c>
      <c r="N3" s="21">
        <f>(H3+70)*4</f>
        <v>877.26879999999994</v>
      </c>
      <c r="O3" s="22" t="s">
        <v>12</v>
      </c>
      <c r="P3" s="9"/>
      <c r="Q3" s="10"/>
      <c r="R3" s="10"/>
    </row>
    <row r="4" spans="1:18" ht="25.05" customHeight="1" x14ac:dyDescent="0.3">
      <c r="A4" s="1"/>
      <c r="B4" s="12">
        <v>2</v>
      </c>
      <c r="C4" s="13" t="s">
        <v>13</v>
      </c>
      <c r="D4" s="14">
        <v>4</v>
      </c>
      <c r="E4" s="15">
        <v>8</v>
      </c>
      <c r="F4" s="16">
        <f t="shared" ref="F4:F23" si="0">SUM(G4+29)</f>
        <v>154.87</v>
      </c>
      <c r="G4" s="17">
        <v>125.87</v>
      </c>
      <c r="H4" s="18">
        <f t="shared" ref="H4:H23" si="1">SUM(G4*14%)+G4</f>
        <v>143.49180000000001</v>
      </c>
      <c r="I4" s="66">
        <f t="shared" ref="I4:I6" si="2">SUM(H4*4)</f>
        <v>573.96720000000005</v>
      </c>
      <c r="J4" s="66"/>
      <c r="K4" s="19">
        <f t="shared" ref="K4:K23" si="3">SUM(H4)-(H4*0.07)</f>
        <v>133.44737400000002</v>
      </c>
      <c r="L4" s="20" t="s">
        <v>10</v>
      </c>
      <c r="M4" s="20" t="s">
        <v>11</v>
      </c>
      <c r="N4" s="21">
        <f t="shared" ref="N4" si="4">(H4+70)*4</f>
        <v>853.96720000000005</v>
      </c>
      <c r="O4" s="22" t="s">
        <v>14</v>
      </c>
      <c r="P4" s="9"/>
      <c r="Q4" s="10"/>
      <c r="R4" s="10"/>
    </row>
    <row r="5" spans="1:18" ht="25.05" customHeight="1" x14ac:dyDescent="0.3">
      <c r="A5" s="1"/>
      <c r="B5" s="12">
        <v>3</v>
      </c>
      <c r="C5" s="13" t="s">
        <v>15</v>
      </c>
      <c r="D5" s="14">
        <v>4</v>
      </c>
      <c r="E5" s="15">
        <v>6</v>
      </c>
      <c r="F5" s="16">
        <f t="shared" si="0"/>
        <v>148.98000000000002</v>
      </c>
      <c r="G5" s="17">
        <v>119.98</v>
      </c>
      <c r="H5" s="18">
        <f t="shared" si="1"/>
        <v>136.77719999999999</v>
      </c>
      <c r="I5" s="66">
        <f t="shared" si="2"/>
        <v>547.10879999999997</v>
      </c>
      <c r="J5" s="66"/>
      <c r="K5" s="19">
        <f t="shared" si="3"/>
        <v>127.20279599999999</v>
      </c>
      <c r="L5" s="20" t="s">
        <v>10</v>
      </c>
      <c r="M5" s="20" t="s">
        <v>11</v>
      </c>
      <c r="N5" s="21">
        <f>(H5+80)*4</f>
        <v>867.10879999999997</v>
      </c>
      <c r="O5" s="23" t="s">
        <v>16</v>
      </c>
      <c r="P5" s="9"/>
      <c r="Q5" s="10"/>
      <c r="R5" s="10"/>
    </row>
    <row r="6" spans="1:18" ht="25.05" customHeight="1" x14ac:dyDescent="0.3">
      <c r="A6" s="1"/>
      <c r="B6" s="12">
        <v>4</v>
      </c>
      <c r="C6" s="13" t="s">
        <v>17</v>
      </c>
      <c r="D6" s="15">
        <v>4</v>
      </c>
      <c r="E6" s="15">
        <v>18</v>
      </c>
      <c r="F6" s="16">
        <f t="shared" si="0"/>
        <v>220.95</v>
      </c>
      <c r="G6" s="17">
        <v>191.95</v>
      </c>
      <c r="H6" s="18">
        <f t="shared" si="1"/>
        <v>218.82299999999998</v>
      </c>
      <c r="I6" s="66">
        <f t="shared" si="2"/>
        <v>875.29199999999992</v>
      </c>
      <c r="J6" s="66"/>
      <c r="K6" s="19">
        <f t="shared" si="3"/>
        <v>203.50538999999998</v>
      </c>
      <c r="L6" s="20" t="s">
        <v>18</v>
      </c>
      <c r="M6" s="21">
        <f>SUM(H6+50)*4</f>
        <v>1075.2919999999999</v>
      </c>
      <c r="N6" s="20" t="s">
        <v>11</v>
      </c>
      <c r="O6" s="22" t="s">
        <v>19</v>
      </c>
      <c r="P6" s="9"/>
      <c r="Q6" s="10"/>
      <c r="R6" s="10"/>
    </row>
    <row r="7" spans="1:18" ht="30.6" customHeight="1" x14ac:dyDescent="0.3">
      <c r="A7" s="1"/>
      <c r="B7" s="12">
        <v>5</v>
      </c>
      <c r="C7" s="13" t="s">
        <v>20</v>
      </c>
      <c r="D7" s="14">
        <v>5</v>
      </c>
      <c r="E7" s="15">
        <v>6</v>
      </c>
      <c r="F7" s="16">
        <f t="shared" si="0"/>
        <v>146.88</v>
      </c>
      <c r="G7" s="17">
        <v>117.88</v>
      </c>
      <c r="H7" s="18">
        <f t="shared" si="1"/>
        <v>134.38319999999999</v>
      </c>
      <c r="I7" s="66">
        <f>SUM(H7*5)</f>
        <v>671.91599999999994</v>
      </c>
      <c r="J7" s="66"/>
      <c r="K7" s="19">
        <f t="shared" si="3"/>
        <v>124.97637599999999</v>
      </c>
      <c r="L7" s="20" t="s">
        <v>10</v>
      </c>
      <c r="M7" s="20" t="s">
        <v>11</v>
      </c>
      <c r="N7" s="21">
        <f>(H7+80)*5</f>
        <v>1071.9159999999999</v>
      </c>
      <c r="O7" s="22" t="s">
        <v>21</v>
      </c>
      <c r="P7" s="9"/>
      <c r="Q7" s="10"/>
      <c r="R7" s="10"/>
    </row>
    <row r="8" spans="1:18" ht="25.05" customHeight="1" x14ac:dyDescent="0.3">
      <c r="A8" s="1"/>
      <c r="B8" s="12">
        <v>6</v>
      </c>
      <c r="C8" s="13" t="s">
        <v>22</v>
      </c>
      <c r="D8" s="14">
        <v>3</v>
      </c>
      <c r="E8" s="15">
        <v>2</v>
      </c>
      <c r="F8" s="16">
        <f t="shared" si="0"/>
        <v>116.5</v>
      </c>
      <c r="G8" s="24">
        <v>87.5</v>
      </c>
      <c r="H8" s="18">
        <f t="shared" si="1"/>
        <v>99.75</v>
      </c>
      <c r="I8" s="66">
        <f>SUM(H8*3)</f>
        <v>299.25</v>
      </c>
      <c r="J8" s="66"/>
      <c r="K8" s="19">
        <f t="shared" si="3"/>
        <v>92.767499999999998</v>
      </c>
      <c r="L8" s="20" t="s">
        <v>23</v>
      </c>
      <c r="M8" s="20" t="s">
        <v>11</v>
      </c>
      <c r="N8" s="20" t="s">
        <v>11</v>
      </c>
      <c r="O8" s="22" t="s">
        <v>24</v>
      </c>
      <c r="P8" s="9"/>
      <c r="Q8" s="10"/>
      <c r="R8" s="10"/>
    </row>
    <row r="9" spans="1:18" ht="25.05" customHeight="1" x14ac:dyDescent="0.3">
      <c r="A9" s="1"/>
      <c r="B9" s="12">
        <v>7</v>
      </c>
      <c r="C9" s="13" t="s">
        <v>25</v>
      </c>
      <c r="D9" s="14">
        <v>3</v>
      </c>
      <c r="E9" s="15">
        <v>4</v>
      </c>
      <c r="F9" s="16">
        <f t="shared" si="0"/>
        <v>133.98000000000002</v>
      </c>
      <c r="G9" s="17">
        <v>104.98</v>
      </c>
      <c r="H9" s="18">
        <f t="shared" si="1"/>
        <v>119.6772</v>
      </c>
      <c r="I9" s="66">
        <f>SUM(H9*3)</f>
        <v>359.03160000000003</v>
      </c>
      <c r="J9" s="66"/>
      <c r="K9" s="19">
        <f t="shared" si="3"/>
        <v>111.299796</v>
      </c>
      <c r="L9" s="20" t="s">
        <v>26</v>
      </c>
      <c r="M9" s="20" t="s">
        <v>11</v>
      </c>
      <c r="N9" s="20" t="s">
        <v>11</v>
      </c>
      <c r="O9" s="22" t="s">
        <v>27</v>
      </c>
      <c r="P9" s="9"/>
      <c r="Q9" s="10"/>
      <c r="R9" s="10"/>
    </row>
    <row r="10" spans="1:18" ht="25.05" customHeight="1" x14ac:dyDescent="0.3">
      <c r="A10" s="1"/>
      <c r="B10" s="12">
        <v>8</v>
      </c>
      <c r="C10" s="13" t="s">
        <v>28</v>
      </c>
      <c r="D10" s="14">
        <v>4</v>
      </c>
      <c r="E10" s="15">
        <v>10</v>
      </c>
      <c r="F10" s="16">
        <f t="shared" si="0"/>
        <v>167.99</v>
      </c>
      <c r="G10" s="17">
        <v>138.99</v>
      </c>
      <c r="H10" s="18">
        <f t="shared" si="1"/>
        <v>158.4486</v>
      </c>
      <c r="I10" s="66">
        <f t="shared" ref="I10:I23" si="5">SUM(H10*4)</f>
        <v>633.7944</v>
      </c>
      <c r="J10" s="66"/>
      <c r="K10" s="19">
        <f t="shared" si="3"/>
        <v>147.35719800000001</v>
      </c>
      <c r="L10" s="20" t="s">
        <v>10</v>
      </c>
      <c r="M10" s="20" t="s">
        <v>11</v>
      </c>
      <c r="N10" s="21">
        <f>(H10+80)*4</f>
        <v>953.7944</v>
      </c>
      <c r="O10" s="22" t="s">
        <v>29</v>
      </c>
      <c r="P10" s="9"/>
      <c r="Q10" s="10"/>
      <c r="R10" s="10"/>
    </row>
    <row r="11" spans="1:18" ht="25.05" customHeight="1" x14ac:dyDescent="0.3">
      <c r="A11" s="1"/>
      <c r="B11" s="12">
        <v>9</v>
      </c>
      <c r="C11" s="13" t="s">
        <v>30</v>
      </c>
      <c r="D11" s="14">
        <v>4</v>
      </c>
      <c r="E11" s="15">
        <v>10</v>
      </c>
      <c r="F11" s="16">
        <f t="shared" si="0"/>
        <v>163.99</v>
      </c>
      <c r="G11" s="17">
        <v>134.99</v>
      </c>
      <c r="H11" s="18">
        <f t="shared" si="1"/>
        <v>153.8886</v>
      </c>
      <c r="I11" s="66">
        <f t="shared" si="5"/>
        <v>615.55439999999999</v>
      </c>
      <c r="J11" s="66"/>
      <c r="K11" s="19">
        <f t="shared" si="3"/>
        <v>143.116398</v>
      </c>
      <c r="L11" s="20" t="s">
        <v>31</v>
      </c>
      <c r="M11" s="20" t="s">
        <v>11</v>
      </c>
      <c r="N11" s="21">
        <f>(H11+80)*4</f>
        <v>935.55439999999999</v>
      </c>
      <c r="O11" s="22" t="s">
        <v>32</v>
      </c>
      <c r="P11" s="9"/>
      <c r="Q11" s="10"/>
      <c r="R11" s="10"/>
    </row>
    <row r="12" spans="1:18" ht="25.05" customHeight="1" x14ac:dyDescent="0.3">
      <c r="A12" s="1"/>
      <c r="B12" s="12">
        <v>10</v>
      </c>
      <c r="C12" s="13" t="s">
        <v>33</v>
      </c>
      <c r="D12" s="15" t="s">
        <v>34</v>
      </c>
      <c r="E12" s="15">
        <v>2</v>
      </c>
      <c r="F12" s="16">
        <v>0</v>
      </c>
      <c r="G12" s="25" t="s">
        <v>35</v>
      </c>
      <c r="H12" s="18">
        <v>0</v>
      </c>
      <c r="I12" s="66">
        <v>0</v>
      </c>
      <c r="J12" s="66"/>
      <c r="K12" s="19">
        <v>0</v>
      </c>
      <c r="L12" s="20" t="s">
        <v>23</v>
      </c>
      <c r="M12" s="20" t="s">
        <v>11</v>
      </c>
      <c r="N12" s="21" t="s">
        <v>11</v>
      </c>
      <c r="O12" s="22" t="s">
        <v>11</v>
      </c>
      <c r="P12" s="9"/>
      <c r="Q12" s="10"/>
      <c r="R12" s="10"/>
    </row>
    <row r="13" spans="1:18" ht="25.05" customHeight="1" x14ac:dyDescent="0.3">
      <c r="A13" s="1"/>
      <c r="B13" s="12">
        <v>11</v>
      </c>
      <c r="C13" s="13" t="s">
        <v>36</v>
      </c>
      <c r="D13" s="14">
        <v>4</v>
      </c>
      <c r="E13" s="15">
        <v>8</v>
      </c>
      <c r="F13" s="16">
        <f t="shared" si="0"/>
        <v>201.97</v>
      </c>
      <c r="G13" s="17">
        <v>172.97</v>
      </c>
      <c r="H13" s="18">
        <f t="shared" si="1"/>
        <v>197.1858</v>
      </c>
      <c r="I13" s="66">
        <f t="shared" si="5"/>
        <v>788.7432</v>
      </c>
      <c r="J13" s="66"/>
      <c r="K13" s="19">
        <f t="shared" si="3"/>
        <v>183.38279399999999</v>
      </c>
      <c r="L13" s="20" t="s">
        <v>37</v>
      </c>
      <c r="M13" s="21">
        <f>SUM(H13+50)*4</f>
        <v>988.7432</v>
      </c>
      <c r="N13" s="21" t="s">
        <v>11</v>
      </c>
      <c r="O13" s="22" t="s">
        <v>38</v>
      </c>
      <c r="P13" s="9"/>
      <c r="Q13" s="10"/>
      <c r="R13" s="10"/>
    </row>
    <row r="14" spans="1:18" ht="25.05" customHeight="1" x14ac:dyDescent="0.3">
      <c r="A14" s="1"/>
      <c r="B14" s="12">
        <v>12</v>
      </c>
      <c r="C14" s="13" t="s">
        <v>39</v>
      </c>
      <c r="D14" s="15">
        <v>4</v>
      </c>
      <c r="E14" s="15">
        <v>20</v>
      </c>
      <c r="F14" s="16">
        <f t="shared" si="0"/>
        <v>226.98</v>
      </c>
      <c r="G14" s="17">
        <v>197.98</v>
      </c>
      <c r="H14" s="18">
        <f t="shared" si="1"/>
        <v>225.69719999999998</v>
      </c>
      <c r="I14" s="66">
        <f t="shared" si="5"/>
        <v>902.78879999999992</v>
      </c>
      <c r="J14" s="66"/>
      <c r="K14" s="19">
        <f t="shared" si="3"/>
        <v>209.89839599999999</v>
      </c>
      <c r="L14" s="20" t="s">
        <v>18</v>
      </c>
      <c r="M14" s="21">
        <f>SUM(H14+50)*4</f>
        <v>1102.7887999999998</v>
      </c>
      <c r="N14" s="21" t="s">
        <v>11</v>
      </c>
      <c r="O14" s="22" t="s">
        <v>40</v>
      </c>
      <c r="P14" s="9"/>
      <c r="Q14" s="26"/>
      <c r="R14" s="10"/>
    </row>
    <row r="15" spans="1:18" ht="25.05" customHeight="1" x14ac:dyDescent="0.3">
      <c r="A15" s="1"/>
      <c r="B15" s="12">
        <v>13</v>
      </c>
      <c r="C15" s="13" t="s">
        <v>41</v>
      </c>
      <c r="D15" s="15">
        <v>5</v>
      </c>
      <c r="E15" s="15">
        <v>12</v>
      </c>
      <c r="F15" s="16">
        <f t="shared" si="0"/>
        <v>198.98</v>
      </c>
      <c r="G15" s="17">
        <v>169.98</v>
      </c>
      <c r="H15" s="18">
        <f t="shared" si="1"/>
        <v>193.77719999999999</v>
      </c>
      <c r="I15" s="66">
        <f>SUM(H15*5)</f>
        <v>968.88599999999997</v>
      </c>
      <c r="J15" s="66"/>
      <c r="K15" s="19">
        <f t="shared" si="3"/>
        <v>180.212796</v>
      </c>
      <c r="L15" s="20" t="s">
        <v>42</v>
      </c>
      <c r="M15" s="21">
        <f>SUM(H15+50)*5</f>
        <v>1218.886</v>
      </c>
      <c r="N15" s="21" t="s">
        <v>11</v>
      </c>
      <c r="O15" s="22" t="s">
        <v>43</v>
      </c>
      <c r="P15" s="27"/>
      <c r="Q15" s="10"/>
      <c r="R15" s="10"/>
    </row>
    <row r="16" spans="1:18" ht="25.05" customHeight="1" x14ac:dyDescent="0.3">
      <c r="A16" s="1"/>
      <c r="B16" s="12">
        <v>14</v>
      </c>
      <c r="C16" s="13" t="s">
        <v>44</v>
      </c>
      <c r="D16" s="15">
        <v>4</v>
      </c>
      <c r="E16" s="15">
        <v>14</v>
      </c>
      <c r="F16" s="16">
        <f t="shared" si="0"/>
        <v>217.97</v>
      </c>
      <c r="G16" s="17">
        <v>188.97</v>
      </c>
      <c r="H16" s="18">
        <f t="shared" si="1"/>
        <v>215.42580000000001</v>
      </c>
      <c r="I16" s="66">
        <f t="shared" si="5"/>
        <v>861.70320000000004</v>
      </c>
      <c r="J16" s="66"/>
      <c r="K16" s="19">
        <f t="shared" si="3"/>
        <v>200.34599400000002</v>
      </c>
      <c r="L16" s="20" t="s">
        <v>45</v>
      </c>
      <c r="M16" s="20" t="s">
        <v>11</v>
      </c>
      <c r="N16" s="21">
        <f>(H16+40)*4</f>
        <v>1021.7032</v>
      </c>
      <c r="O16" s="22" t="s">
        <v>46</v>
      </c>
      <c r="P16" s="11"/>
      <c r="Q16" s="10"/>
      <c r="R16" s="10"/>
    </row>
    <row r="17" spans="1:17" ht="25.05" customHeight="1" x14ac:dyDescent="0.3">
      <c r="A17" s="1"/>
      <c r="B17" s="12">
        <v>15</v>
      </c>
      <c r="C17" s="13" t="s">
        <v>47</v>
      </c>
      <c r="D17" s="15">
        <v>3</v>
      </c>
      <c r="E17" s="15">
        <v>2</v>
      </c>
      <c r="F17" s="16">
        <f t="shared" si="0"/>
        <v>178.93</v>
      </c>
      <c r="G17" s="17">
        <v>149.93</v>
      </c>
      <c r="H17" s="18">
        <f t="shared" si="1"/>
        <v>170.92020000000002</v>
      </c>
      <c r="I17" s="66">
        <f>SUM(H17*3)</f>
        <v>512.76060000000007</v>
      </c>
      <c r="J17" s="66"/>
      <c r="K17" s="19">
        <f t="shared" si="3"/>
        <v>158.95578600000002</v>
      </c>
      <c r="L17" s="20" t="s">
        <v>23</v>
      </c>
      <c r="M17" s="21" t="s">
        <v>11</v>
      </c>
      <c r="N17" s="21" t="s">
        <v>11</v>
      </c>
      <c r="O17" s="22" t="s">
        <v>48</v>
      </c>
      <c r="P17" s="11"/>
      <c r="Q17" s="10"/>
    </row>
    <row r="18" spans="1:17" ht="25.05" customHeight="1" x14ac:dyDescent="0.3">
      <c r="A18" s="1"/>
      <c r="B18" s="12">
        <v>16</v>
      </c>
      <c r="C18" s="13" t="s">
        <v>49</v>
      </c>
      <c r="D18" s="15">
        <v>6</v>
      </c>
      <c r="E18" s="15">
        <v>10</v>
      </c>
      <c r="F18" s="16">
        <f t="shared" si="0"/>
        <v>166.99</v>
      </c>
      <c r="G18" s="17">
        <v>137.99</v>
      </c>
      <c r="H18" s="18">
        <f t="shared" si="1"/>
        <v>157.30860000000001</v>
      </c>
      <c r="I18" s="66">
        <f>SUM(H18*6)</f>
        <v>943.85160000000008</v>
      </c>
      <c r="J18" s="66"/>
      <c r="K18" s="19">
        <f t="shared" si="3"/>
        <v>146.296998</v>
      </c>
      <c r="L18" s="20" t="s">
        <v>50</v>
      </c>
      <c r="M18" s="21">
        <f>SUM(H18+119)*6</f>
        <v>1657.8516</v>
      </c>
      <c r="N18" s="21">
        <f>(H18+90)*6</f>
        <v>1483.8516</v>
      </c>
      <c r="O18" s="22" t="s">
        <v>51</v>
      </c>
      <c r="P18" s="11"/>
      <c r="Q18" s="10"/>
    </row>
    <row r="19" spans="1:17" ht="25.05" customHeight="1" x14ac:dyDescent="0.3">
      <c r="A19" s="1"/>
      <c r="B19" s="12">
        <v>17</v>
      </c>
      <c r="C19" s="13" t="s">
        <v>52</v>
      </c>
      <c r="D19" s="15">
        <v>4</v>
      </c>
      <c r="E19" s="15">
        <v>8</v>
      </c>
      <c r="F19" s="16">
        <f t="shared" si="0"/>
        <v>156.69</v>
      </c>
      <c r="G19" s="28">
        <v>127.69</v>
      </c>
      <c r="H19" s="18">
        <f t="shared" si="1"/>
        <v>145.56659999999999</v>
      </c>
      <c r="I19" s="66">
        <f t="shared" si="5"/>
        <v>582.26639999999998</v>
      </c>
      <c r="J19" s="66"/>
      <c r="K19" s="19">
        <f t="shared" si="3"/>
        <v>135.376938</v>
      </c>
      <c r="L19" s="20" t="s">
        <v>50</v>
      </c>
      <c r="M19" s="20" t="s">
        <v>11</v>
      </c>
      <c r="N19" s="21">
        <f>(H19+80)*4</f>
        <v>902.26639999999998</v>
      </c>
      <c r="O19" s="29" t="s">
        <v>53</v>
      </c>
      <c r="P19" s="11"/>
      <c r="Q19" s="10"/>
    </row>
    <row r="20" spans="1:17" ht="25.05" customHeight="1" x14ac:dyDescent="0.3">
      <c r="A20" s="1"/>
      <c r="B20" s="12">
        <v>18</v>
      </c>
      <c r="C20" s="13" t="s">
        <v>54</v>
      </c>
      <c r="D20" s="15">
        <v>5</v>
      </c>
      <c r="E20" s="15">
        <v>8</v>
      </c>
      <c r="F20" s="16">
        <f t="shared" si="0"/>
        <v>153.97</v>
      </c>
      <c r="G20" s="17">
        <v>124.97</v>
      </c>
      <c r="H20" s="18">
        <f t="shared" si="1"/>
        <v>142.4658</v>
      </c>
      <c r="I20" s="66">
        <f>SUM(H20*5)</f>
        <v>712.32899999999995</v>
      </c>
      <c r="J20" s="66"/>
      <c r="K20" s="19">
        <f t="shared" si="3"/>
        <v>132.49319399999999</v>
      </c>
      <c r="L20" s="20" t="s">
        <v>50</v>
      </c>
      <c r="M20" s="20" t="s">
        <v>11</v>
      </c>
      <c r="N20" s="21">
        <f>(H20+80)*5</f>
        <v>1112.329</v>
      </c>
      <c r="O20" s="20" t="s">
        <v>55</v>
      </c>
      <c r="P20" s="30"/>
      <c r="Q20" s="10"/>
    </row>
    <row r="21" spans="1:17" ht="25.05" customHeight="1" x14ac:dyDescent="0.3">
      <c r="A21" s="1"/>
      <c r="B21" s="12">
        <v>19</v>
      </c>
      <c r="C21" s="13" t="s">
        <v>56</v>
      </c>
      <c r="D21" s="15">
        <v>5</v>
      </c>
      <c r="E21" s="15">
        <v>24</v>
      </c>
      <c r="F21" s="16">
        <f t="shared" si="0"/>
        <v>257</v>
      </c>
      <c r="G21" s="17">
        <v>228</v>
      </c>
      <c r="H21" s="18">
        <f t="shared" si="1"/>
        <v>259.92</v>
      </c>
      <c r="I21" s="66">
        <f>SUM(H21*5)</f>
        <v>1299.6000000000001</v>
      </c>
      <c r="J21" s="66"/>
      <c r="K21" s="19">
        <f t="shared" si="3"/>
        <v>241.72560000000001</v>
      </c>
      <c r="L21" s="29" t="s">
        <v>57</v>
      </c>
      <c r="M21" s="29" t="s">
        <v>11</v>
      </c>
      <c r="N21" s="21" t="s">
        <v>11</v>
      </c>
      <c r="O21" s="20" t="s">
        <v>58</v>
      </c>
      <c r="P21" s="11"/>
      <c r="Q21" s="10"/>
    </row>
    <row r="22" spans="1:17" ht="25.05" customHeight="1" x14ac:dyDescent="0.3">
      <c r="A22" s="1"/>
      <c r="B22" s="12">
        <v>20</v>
      </c>
      <c r="C22" s="13" t="s">
        <v>59</v>
      </c>
      <c r="D22" s="15">
        <v>5</v>
      </c>
      <c r="E22" s="15">
        <v>6</v>
      </c>
      <c r="F22" s="16">
        <f t="shared" si="0"/>
        <v>147.94999999999999</v>
      </c>
      <c r="G22" s="17">
        <v>118.95</v>
      </c>
      <c r="H22" s="18">
        <f t="shared" si="1"/>
        <v>135.60300000000001</v>
      </c>
      <c r="I22" s="66">
        <f>SUM(H22*5)</f>
        <v>678.0150000000001</v>
      </c>
      <c r="J22" s="66"/>
      <c r="K22" s="19">
        <f t="shared" si="3"/>
        <v>126.11079000000001</v>
      </c>
      <c r="L22" s="20" t="s">
        <v>60</v>
      </c>
      <c r="M22" s="20" t="s">
        <v>11</v>
      </c>
      <c r="N22" s="21">
        <f>(H22+90)*5</f>
        <v>1128.0150000000001</v>
      </c>
      <c r="O22" s="20" t="s">
        <v>61</v>
      </c>
      <c r="P22" s="11"/>
      <c r="Q22" s="10"/>
    </row>
    <row r="23" spans="1:17" ht="25.05" customHeight="1" x14ac:dyDescent="0.3">
      <c r="A23" s="1">
        <v>2</v>
      </c>
      <c r="B23" s="12">
        <v>21</v>
      </c>
      <c r="C23" s="13" t="s">
        <v>62</v>
      </c>
      <c r="D23" s="15">
        <v>4</v>
      </c>
      <c r="E23" s="15">
        <v>30</v>
      </c>
      <c r="F23" s="16">
        <f t="shared" si="0"/>
        <v>298.89</v>
      </c>
      <c r="G23" s="17">
        <v>269.89</v>
      </c>
      <c r="H23" s="18">
        <f t="shared" si="1"/>
        <v>307.6746</v>
      </c>
      <c r="I23" s="66">
        <f t="shared" si="5"/>
        <v>1230.6984</v>
      </c>
      <c r="J23" s="66"/>
      <c r="K23" s="19">
        <f t="shared" si="3"/>
        <v>286.13737800000001</v>
      </c>
      <c r="L23" s="29" t="s">
        <v>57</v>
      </c>
      <c r="M23" s="29" t="s">
        <v>11</v>
      </c>
      <c r="N23" s="29" t="s">
        <v>11</v>
      </c>
      <c r="O23" s="20" t="s">
        <v>63</v>
      </c>
      <c r="P23" s="11"/>
      <c r="Q23" s="10"/>
    </row>
    <row r="24" spans="1:17" ht="25.05" customHeight="1" x14ac:dyDescent="0.3">
      <c r="A24" s="1">
        <v>3</v>
      </c>
      <c r="B24" s="20"/>
      <c r="C24" s="29"/>
      <c r="D24" s="29"/>
      <c r="E24" s="29"/>
      <c r="F24" s="31"/>
      <c r="G24" s="31"/>
      <c r="H24" s="31"/>
      <c r="I24" s="31"/>
      <c r="J24" s="31"/>
      <c r="K24" s="31"/>
      <c r="L24" s="29"/>
      <c r="M24" s="29"/>
      <c r="N24" s="29"/>
      <c r="O24" s="29"/>
      <c r="P24" s="11"/>
      <c r="Q24" s="10"/>
    </row>
    <row r="25" spans="1:17" ht="27" customHeight="1" x14ac:dyDescent="0.3">
      <c r="A25" s="1"/>
      <c r="B25" s="32"/>
      <c r="C25" s="33"/>
      <c r="D25" s="34"/>
      <c r="E25" s="34"/>
      <c r="F25" s="35"/>
      <c r="G25" s="35"/>
      <c r="H25" s="35"/>
      <c r="I25" s="35"/>
      <c r="J25" s="35"/>
      <c r="K25" s="35"/>
      <c r="L25" s="36"/>
      <c r="M25" s="36"/>
      <c r="N25" s="36"/>
      <c r="O25" s="37"/>
      <c r="P25" s="38"/>
      <c r="Q25" s="10"/>
    </row>
    <row r="26" spans="1:17" ht="27" customHeight="1" x14ac:dyDescent="0.3">
      <c r="A26" s="1"/>
      <c r="B26" s="32"/>
      <c r="C26" s="33"/>
      <c r="D26" s="34"/>
      <c r="E26" s="34"/>
      <c r="F26" s="35"/>
      <c r="G26" s="35"/>
      <c r="H26" s="35"/>
      <c r="I26" s="35"/>
      <c r="J26" s="35"/>
      <c r="K26" s="35"/>
      <c r="L26" s="36"/>
      <c r="M26" s="36"/>
      <c r="N26" s="36"/>
      <c r="O26" s="37"/>
      <c r="P26" s="38"/>
      <c r="Q26" s="10"/>
    </row>
    <row r="27" spans="1:17" ht="27" customHeight="1" x14ac:dyDescent="0.3">
      <c r="A27" s="1"/>
      <c r="B27" s="32"/>
      <c r="C27" s="33"/>
      <c r="D27" s="34"/>
      <c r="E27" s="34"/>
      <c r="F27" s="35"/>
      <c r="G27" s="35"/>
      <c r="H27" s="35"/>
      <c r="I27" s="35"/>
      <c r="J27" s="35"/>
      <c r="K27" s="35"/>
      <c r="L27" s="36"/>
      <c r="M27" s="36"/>
      <c r="N27" s="36"/>
      <c r="O27" s="37"/>
      <c r="P27" s="38"/>
      <c r="Q27" s="10"/>
    </row>
    <row r="28" spans="1:17" ht="27" customHeight="1" x14ac:dyDescent="0.3">
      <c r="A28" s="1">
        <v>9</v>
      </c>
      <c r="B28" s="39"/>
      <c r="C28" s="33"/>
      <c r="D28" s="34"/>
      <c r="E28" s="34"/>
      <c r="F28" s="40"/>
      <c r="G28" s="40"/>
      <c r="H28" s="40"/>
      <c r="I28" s="40"/>
      <c r="J28" s="40"/>
      <c r="K28" s="40"/>
      <c r="L28" s="41"/>
      <c r="M28" s="41"/>
      <c r="N28" s="41"/>
      <c r="O28" s="38"/>
      <c r="P28" s="38"/>
      <c r="Q28" s="10"/>
    </row>
    <row r="29" spans="1:17" ht="25.05" customHeight="1" x14ac:dyDescent="0.3">
      <c r="A29" s="1">
        <v>10</v>
      </c>
      <c r="B29" s="39"/>
      <c r="C29" s="42"/>
      <c r="D29" s="34"/>
      <c r="E29" s="34"/>
      <c r="F29" s="40"/>
      <c r="G29" s="40"/>
      <c r="H29" s="40"/>
      <c r="I29" s="40"/>
      <c r="J29" s="40"/>
      <c r="K29" s="40"/>
      <c r="L29" s="43"/>
      <c r="M29" s="43"/>
      <c r="N29" s="43"/>
      <c r="O29" s="41"/>
      <c r="P29" s="44"/>
      <c r="Q29" s="10"/>
    </row>
    <row r="30" spans="1:17" ht="17.399999999999999" customHeight="1" x14ac:dyDescent="0.3">
      <c r="A30" s="62">
        <v>14</v>
      </c>
      <c r="B30" s="63"/>
      <c r="C30" s="64"/>
      <c r="D30" s="46"/>
      <c r="E30" s="46"/>
      <c r="F30" s="40"/>
      <c r="G30" s="40"/>
      <c r="H30" s="40"/>
      <c r="I30" s="40"/>
      <c r="J30" s="40"/>
      <c r="K30" s="40"/>
      <c r="L30" s="41"/>
      <c r="M30" s="41"/>
      <c r="N30" s="41"/>
      <c r="O30" s="65"/>
      <c r="P30" s="44"/>
      <c r="Q30" s="10"/>
    </row>
    <row r="31" spans="1:17" ht="9" customHeight="1" x14ac:dyDescent="0.3">
      <c r="A31" s="62"/>
      <c r="B31" s="63"/>
      <c r="C31" s="64"/>
      <c r="D31" s="46"/>
      <c r="E31" s="46"/>
      <c r="F31" s="40"/>
      <c r="G31" s="40"/>
      <c r="H31" s="40"/>
      <c r="I31" s="40"/>
      <c r="J31" s="40"/>
      <c r="K31" s="40"/>
      <c r="L31" s="41"/>
      <c r="M31" s="41"/>
      <c r="N31" s="41"/>
      <c r="O31" s="65"/>
      <c r="P31" s="44"/>
      <c r="Q31" s="10"/>
    </row>
    <row r="32" spans="1:17" ht="15" customHeight="1" x14ac:dyDescent="0.3">
      <c r="A32" s="62"/>
      <c r="B32" s="63"/>
      <c r="C32" s="64"/>
      <c r="D32" s="46"/>
      <c r="E32" s="46"/>
      <c r="F32" s="40"/>
      <c r="G32" s="40"/>
      <c r="H32" s="40"/>
      <c r="I32" s="40"/>
      <c r="J32" s="40"/>
      <c r="K32" s="40"/>
      <c r="L32" s="41"/>
      <c r="M32" s="41"/>
      <c r="N32" s="41"/>
      <c r="O32" s="65"/>
      <c r="P32" s="44"/>
      <c r="Q32" s="10"/>
    </row>
    <row r="33" spans="1:16" x14ac:dyDescent="0.3">
      <c r="A33" s="45">
        <v>29</v>
      </c>
      <c r="B33" s="41"/>
      <c r="C33" s="43"/>
      <c r="D33" s="43"/>
      <c r="E33" s="43"/>
      <c r="F33" s="40"/>
      <c r="G33" s="40"/>
      <c r="H33" s="40"/>
      <c r="I33" s="40"/>
      <c r="J33" s="40"/>
      <c r="K33" s="40"/>
      <c r="L33" s="43"/>
      <c r="M33" s="43"/>
      <c r="N33" s="43"/>
      <c r="O33" s="43"/>
      <c r="P33" s="44"/>
    </row>
    <row r="34" spans="1:16" ht="15.6" x14ac:dyDescent="0.3">
      <c r="A34" s="45">
        <v>30</v>
      </c>
      <c r="B34" s="41"/>
      <c r="C34" s="47"/>
      <c r="D34" s="47"/>
      <c r="E34" s="47"/>
      <c r="F34" s="40"/>
      <c r="G34" s="40"/>
      <c r="H34" s="40"/>
      <c r="I34" s="40"/>
      <c r="J34" s="40"/>
      <c r="K34" s="40"/>
      <c r="L34" s="43"/>
      <c r="M34" s="43"/>
      <c r="N34" s="43"/>
      <c r="O34" s="43"/>
      <c r="P34" s="44"/>
    </row>
    <row r="35" spans="1:16" ht="15.6" x14ac:dyDescent="0.3">
      <c r="A35" s="45"/>
      <c r="B35" s="41"/>
      <c r="C35" s="47"/>
      <c r="D35" s="47"/>
      <c r="E35" s="47"/>
      <c r="F35" s="40"/>
      <c r="G35" s="40"/>
      <c r="H35" s="40"/>
      <c r="I35" s="40"/>
      <c r="J35" s="40"/>
      <c r="K35" s="40"/>
      <c r="L35" s="43"/>
      <c r="M35" s="43"/>
      <c r="N35" s="43"/>
      <c r="O35" s="43"/>
      <c r="P35" s="44"/>
    </row>
    <row r="36" spans="1:16" x14ac:dyDescent="0.3">
      <c r="A36" s="45">
        <v>31</v>
      </c>
      <c r="B36" s="41"/>
      <c r="C36" s="43"/>
      <c r="D36" s="43"/>
      <c r="E36" s="43"/>
      <c r="F36" s="40"/>
      <c r="G36" s="40"/>
      <c r="H36" s="40"/>
      <c r="I36" s="40"/>
      <c r="J36" s="40"/>
      <c r="K36" s="40"/>
      <c r="L36" s="43"/>
      <c r="M36" s="43"/>
      <c r="N36" s="43"/>
      <c r="O36" s="43"/>
      <c r="P36" s="44"/>
    </row>
    <row r="37" spans="1:16" ht="15.6" x14ac:dyDescent="0.3">
      <c r="A37" s="45">
        <v>32</v>
      </c>
      <c r="B37" s="41"/>
      <c r="C37" s="47"/>
      <c r="D37" s="47"/>
      <c r="E37" s="47"/>
      <c r="F37" s="40"/>
      <c r="G37" s="40"/>
      <c r="H37" s="40"/>
      <c r="I37" s="40"/>
      <c r="J37" s="40"/>
      <c r="K37" s="40"/>
      <c r="L37" s="43"/>
      <c r="M37" s="43"/>
      <c r="N37" s="43"/>
      <c r="O37" s="43"/>
      <c r="P37" s="44"/>
    </row>
    <row r="38" spans="1:16" x14ac:dyDescent="0.3">
      <c r="A38" s="45">
        <v>33</v>
      </c>
      <c r="B38" s="41"/>
      <c r="C38" s="48"/>
      <c r="D38" s="48"/>
      <c r="E38" s="48"/>
      <c r="F38" s="49"/>
      <c r="G38" s="49"/>
      <c r="H38" s="49"/>
      <c r="I38" s="49"/>
      <c r="J38" s="49"/>
      <c r="K38" s="49"/>
      <c r="L38" s="50"/>
      <c r="M38" s="50"/>
      <c r="N38" s="50"/>
      <c r="O38" s="41"/>
      <c r="P38" s="44"/>
    </row>
    <row r="39" spans="1:16" x14ac:dyDescent="0.3">
      <c r="A39" s="45">
        <v>34</v>
      </c>
      <c r="B39" s="41"/>
      <c r="C39" s="51"/>
      <c r="D39" s="51"/>
      <c r="E39" s="51"/>
      <c r="F39" s="49"/>
      <c r="G39" s="49"/>
      <c r="H39" s="49"/>
      <c r="I39" s="49"/>
      <c r="J39" s="49"/>
      <c r="K39" s="49"/>
      <c r="L39" s="50"/>
      <c r="M39" s="50"/>
      <c r="N39" s="50"/>
      <c r="O39" s="43"/>
      <c r="P39" s="44"/>
    </row>
    <row r="40" spans="1:16" x14ac:dyDescent="0.3">
      <c r="A40" s="45">
        <v>35</v>
      </c>
      <c r="B40" s="41"/>
      <c r="C40" s="48"/>
      <c r="D40" s="48"/>
      <c r="E40" s="48"/>
      <c r="F40" s="49"/>
      <c r="G40" s="49"/>
      <c r="H40" s="49"/>
      <c r="I40" s="49"/>
      <c r="J40" s="49"/>
      <c r="K40" s="49"/>
      <c r="L40" s="52"/>
      <c r="M40" s="52"/>
      <c r="N40" s="52"/>
      <c r="O40" s="41"/>
      <c r="P40" s="44"/>
    </row>
    <row r="41" spans="1:16" x14ac:dyDescent="0.3">
      <c r="A41" s="45">
        <v>36</v>
      </c>
      <c r="B41" s="41"/>
      <c r="C41" s="48"/>
      <c r="D41" s="48"/>
      <c r="E41" s="48"/>
      <c r="F41" s="49"/>
      <c r="G41" s="49"/>
      <c r="H41" s="49"/>
      <c r="I41" s="49"/>
      <c r="J41" s="49"/>
      <c r="K41" s="49"/>
      <c r="L41" s="52"/>
      <c r="M41" s="52"/>
      <c r="N41" s="52"/>
      <c r="O41" s="53"/>
      <c r="P41" s="54"/>
    </row>
    <row r="42" spans="1:16" x14ac:dyDescent="0.3">
      <c r="A42" s="55">
        <v>37</v>
      </c>
      <c r="B42" s="38"/>
      <c r="C42" s="10"/>
      <c r="D42" s="10"/>
      <c r="E42" s="10"/>
      <c r="F42" s="56"/>
      <c r="G42" s="56"/>
      <c r="H42" s="56"/>
      <c r="I42" s="56"/>
      <c r="J42" s="56"/>
      <c r="K42" s="56"/>
      <c r="L42" s="57"/>
      <c r="M42" s="57"/>
      <c r="N42" s="57"/>
      <c r="O42" s="38"/>
      <c r="P42" s="58"/>
    </row>
    <row r="43" spans="1:16" x14ac:dyDescent="0.3">
      <c r="A43" s="55">
        <v>38</v>
      </c>
      <c r="B43" s="38"/>
      <c r="C43" s="38"/>
      <c r="D43" s="38"/>
      <c r="E43" s="38"/>
      <c r="F43" s="57"/>
      <c r="G43" s="57"/>
      <c r="H43" s="57"/>
      <c r="I43" s="57"/>
      <c r="J43" s="57"/>
      <c r="K43" s="57"/>
      <c r="L43" s="57"/>
      <c r="M43" s="57"/>
      <c r="N43" s="57"/>
      <c r="O43" s="38"/>
      <c r="P43" s="58"/>
    </row>
    <row r="44" spans="1:16" x14ac:dyDescent="0.3">
      <c r="A44" s="55">
        <v>39</v>
      </c>
      <c r="B44" s="38"/>
      <c r="C44" s="38"/>
      <c r="D44" s="38"/>
      <c r="E44" s="38"/>
      <c r="F44" s="57"/>
      <c r="G44" s="57"/>
      <c r="H44" s="57"/>
      <c r="I44" s="57"/>
      <c r="J44" s="57"/>
      <c r="K44" s="57"/>
      <c r="L44" s="57"/>
      <c r="M44" s="57"/>
      <c r="N44" s="57"/>
      <c r="O44" s="38"/>
      <c r="P44" s="58"/>
    </row>
    <row r="45" spans="1:16" x14ac:dyDescent="0.3">
      <c r="A45" s="55">
        <v>40</v>
      </c>
      <c r="B45" s="38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38"/>
      <c r="P45" s="58"/>
    </row>
    <row r="46" spans="1:16" x14ac:dyDescent="0.3">
      <c r="B46" s="10"/>
      <c r="C46" s="10"/>
      <c r="D46" s="10"/>
      <c r="E46" s="10"/>
      <c r="F46" s="59"/>
      <c r="G46" s="59"/>
      <c r="H46" s="59"/>
      <c r="I46" s="59"/>
      <c r="J46" s="59"/>
      <c r="K46" s="59"/>
      <c r="L46" s="10"/>
      <c r="M46" s="10"/>
      <c r="N46" s="10"/>
      <c r="O46" s="10"/>
      <c r="P46" s="10"/>
    </row>
    <row r="47" spans="1:16" x14ac:dyDescent="0.3">
      <c r="B47" s="10"/>
      <c r="C47" s="10"/>
      <c r="D47" s="10"/>
      <c r="E47" s="10"/>
      <c r="F47" s="59"/>
      <c r="G47" s="59"/>
      <c r="H47" s="59"/>
      <c r="I47" s="59"/>
      <c r="J47" s="59"/>
      <c r="K47" s="59"/>
      <c r="L47" s="10"/>
      <c r="M47" s="10"/>
      <c r="N47" s="10"/>
      <c r="O47" s="10"/>
      <c r="P47" s="10"/>
    </row>
    <row r="48" spans="1:16" x14ac:dyDescent="0.3">
      <c r="B48" s="10"/>
      <c r="C48" s="10"/>
      <c r="D48" s="10"/>
      <c r="E48" s="10"/>
      <c r="F48" s="59"/>
      <c r="G48" s="59"/>
      <c r="H48" s="59"/>
      <c r="I48" s="59"/>
      <c r="J48" s="59"/>
      <c r="K48" s="59"/>
      <c r="L48" s="10"/>
      <c r="M48" s="10"/>
      <c r="N48" s="10"/>
      <c r="O48" s="10"/>
      <c r="P48" s="10"/>
    </row>
  </sheetData>
  <mergeCells count="5">
    <mergeCell ref="C2:L2"/>
    <mergeCell ref="A30:A32"/>
    <mergeCell ref="B30:B32"/>
    <mergeCell ref="C30:C32"/>
    <mergeCell ref="O30:O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seifi</dc:creator>
  <cp:lastModifiedBy>sean seifi</cp:lastModifiedBy>
  <dcterms:created xsi:type="dcterms:W3CDTF">2024-05-21T23:21:47Z</dcterms:created>
  <dcterms:modified xsi:type="dcterms:W3CDTF">2024-10-06T22:21:20Z</dcterms:modified>
</cp:coreProperties>
</file>